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'1кв'!$A$1:$E$54</definedName>
    <definedName name="_xlnm.Print_Area" localSheetId="1">'2кв'!$A$1:$E$60</definedName>
    <definedName name="_xlnm.Print_Area" localSheetId="2">'3кв'!$A$1:$E$53</definedName>
    <definedName name="_xlnm.Print_Area" localSheetId="3">'4кв'!$A$1:$E$53</definedName>
    <definedName name="_xlnm.Print_Area" localSheetId="4">отчет!$A$1:$C$42</definedName>
  </definedNames>
  <calcPr calcId="152511"/>
</workbook>
</file>

<file path=xl/calcChain.xml><?xml version="1.0" encoding="utf-8"?>
<calcChain xmlns="http://schemas.openxmlformats.org/spreadsheetml/2006/main">
  <c r="C24" i="30" l="1"/>
  <c r="C23" i="30"/>
  <c r="C6" i="30"/>
  <c r="C22" i="30"/>
  <c r="C32" i="30"/>
  <c r="C30" i="30"/>
  <c r="C29" i="30"/>
  <c r="C28" i="30"/>
  <c r="C27" i="30"/>
  <c r="C26" i="30"/>
  <c r="C17" i="30"/>
  <c r="C18" i="30"/>
  <c r="C19" i="30"/>
  <c r="C20" i="30"/>
  <c r="C21" i="30"/>
  <c r="C16" i="30"/>
  <c r="C13" i="30"/>
  <c r="C12" i="30"/>
  <c r="B48" i="29"/>
  <c r="E29" i="29"/>
  <c r="G26" i="29"/>
  <c r="E27" i="29"/>
  <c r="C38" i="30"/>
  <c r="E22" i="29"/>
  <c r="E20" i="29"/>
  <c r="C14" i="30" l="1"/>
  <c r="B52" i="29"/>
  <c r="C33" i="30"/>
  <c r="B53" i="29"/>
  <c r="B53" i="28"/>
  <c r="B51" i="28"/>
  <c r="E20" i="28"/>
  <c r="E22" i="28"/>
  <c r="B48" i="28" l="1"/>
  <c r="E29" i="28"/>
  <c r="B52" i="28"/>
  <c r="B55" i="27" l="1"/>
  <c r="E36" i="27"/>
  <c r="E30" i="27"/>
  <c r="E31" i="27"/>
  <c r="E34" i="27"/>
  <c r="E28" i="27"/>
  <c r="B58" i="27"/>
  <c r="E29" i="27"/>
  <c r="E22" i="27"/>
  <c r="E20" i="27"/>
  <c r="B59" i="27" l="1"/>
  <c r="B60" i="27" s="1"/>
  <c r="E28" i="26"/>
  <c r="B52" i="26" l="1"/>
  <c r="E22" i="26"/>
  <c r="E20" i="26"/>
  <c r="E30" i="26" l="1"/>
  <c r="B53" i="26" s="1"/>
  <c r="B54" i="26" l="1"/>
</calcChain>
</file>

<file path=xl/sharedStrings.xml><?xml version="1.0" encoding="utf-8"?>
<sst xmlns="http://schemas.openxmlformats.org/spreadsheetml/2006/main" count="336" uniqueCount="127">
  <si>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</si>
  <si>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</si>
  <si>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</si>
  <si>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</si>
  <si>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</si>
  <si>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</si>
  <si>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</si>
  <si>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</si>
  <si>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</si>
  <si>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</si>
  <si>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</si>
  <si>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</si>
  <si>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</si>
  <si>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</si>
  <si>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</si>
  <si>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</si>
  <si>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</si>
  <si>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</si>
  <si>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</si>
  <si>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</si>
  <si>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</si>
  <si>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</si>
  <si>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</si>
  <si>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</si>
  <si>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</si>
  <si>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</si>
  <si>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</si>
  <si>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</si>
  <si>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</si>
  <si>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</si>
  <si>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 xml:space="preserve">Наименование вида работы 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</si>
  <si>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</si>
  <si>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- 1781,6 м2</t>
  </si>
  <si>
    <t xml:space="preserve">Расходы по содержанию и тек.ремонту </t>
  </si>
  <si>
    <t>Остаток на начало  квартала</t>
  </si>
  <si>
    <t>определена приложением № 9 к договору №9 от 01.04.2015 г.</t>
  </si>
  <si>
    <t xml:space="preserve">Расходы по управлению МКД </t>
  </si>
  <si>
    <t xml:space="preserve">именуемый в дальнейшем "Заказчик", в лице </t>
  </si>
  <si>
    <t>являющегося собственником квартиры №     , находящейся в данном многоквартирном доме, действующего на основании протокола общего собрания собственников №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</si>
  <si>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</t>
    </r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</si>
  <si>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</si>
  <si>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</si>
  <si>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</si>
  <si>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</si>
  <si>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</si>
  <si>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>интернет Ростелеокм</t>
  </si>
  <si>
    <t xml:space="preserve">в т.ч. Оплачено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</si>
  <si>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</si>
  <si>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</si>
  <si>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ч/ч</t>
  </si>
  <si>
    <t>за 1 квартал 2024 года</t>
  </si>
  <si>
    <t>31.03.2024 г.</t>
  </si>
  <si>
    <t>1 квартал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</si>
  <si>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</si>
  <si>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</si>
  <si>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>Опиловка веток</t>
  </si>
  <si>
    <t>март</t>
  </si>
  <si>
    <t xml:space="preserve">           2. Всего за период с "01" 01 2024 г. по "31" 03 2024 г. выполнено работ (оказано услуг) на общую сумму сто сорок одна тысяча шестьсот двадцать семь рублей 34 копейки.</t>
  </si>
  <si>
    <t>Предъявлено населению 148428,18</t>
  </si>
  <si>
    <t>за 2 квартал 2024 года</t>
  </si>
  <si>
    <t>30.06.2024 г.</t>
  </si>
  <si>
    <t>2 квартал</t>
  </si>
  <si>
    <t>Покраска детской площадки (кв.13)</t>
  </si>
  <si>
    <t>Установка почтовых ящиков (кв.14)</t>
  </si>
  <si>
    <t>Покраска урн 2шт.(кв.14)</t>
  </si>
  <si>
    <t>Опиловка деревьев (кв.3)</t>
  </si>
  <si>
    <t>Ремонт подъезда (смета) (кв.14)</t>
  </si>
  <si>
    <t>Заделка стоек парапета мастикой над квартирой №39</t>
  </si>
  <si>
    <t>апрель</t>
  </si>
  <si>
    <t>май</t>
  </si>
  <si>
    <t>июнь</t>
  </si>
  <si>
    <t>Укладка асфальта крыльцо - смета (кв.5)</t>
  </si>
  <si>
    <t>Поверка ОДПУ ТЭ</t>
  </si>
  <si>
    <t xml:space="preserve">           2. Всего за период с "01" 04 2024 г. по "30" 06  2024 г. выполнено работ (оказано услуг) на общую сумму двести тридцать восемь тысяч шестьсот три рубля 81 копейка.</t>
  </si>
  <si>
    <t>Предъявлено населению 146604,33</t>
  </si>
  <si>
    <t>за 3 квартал 2024 года</t>
  </si>
  <si>
    <t>30.09.2024 г.</t>
  </si>
  <si>
    <t>3 квартал</t>
  </si>
  <si>
    <t>являющегося собственником квартиры №     , находящейся в данном многоквартирном доме, действующего на основании протокола общего собрания собственников №__________</t>
  </si>
  <si>
    <t>именуемый в дальнейшем "Заказчик", в лице ____________________________________________</t>
  </si>
  <si>
    <t xml:space="preserve">Ремонт 2-го подьезда (смета) </t>
  </si>
  <si>
    <t>июль</t>
  </si>
  <si>
    <t xml:space="preserve">           2. Всего за период с "01" 07 2024 г. по "30" 09  2024 г. выполнено работ (оказано услуг) на общую сумму двести одиннадцать тысяч восемьсот девяносто девять рублей 91 копейка.</t>
  </si>
  <si>
    <t>Предъявлено населению 151802,07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</si>
  <si>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</si>
  <si>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</si>
  <si>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</si>
  <si>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</si>
  <si>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</si>
  <si>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</si>
  <si>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</si>
  <si>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</si>
  <si>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</si>
  <si>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</si>
  <si>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</si>
  <si>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</si>
  <si>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Стоимость материалов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</si>
  <si>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</si>
  <si>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</si>
  <si>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Поверка ОДПУ ТЭ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</si>
  <si>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</si>
  <si>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</si>
  <si>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</si>
  <si>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</si>
  <si>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</si>
  <si>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</si>
  <si>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</si>
  <si>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</si>
  <si>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</si>
  <si>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</si>
  <si>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</si>
  <si>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 4 квартал 2024 года</t>
  </si>
  <si>
    <t>31.12.2024 г.</t>
  </si>
  <si>
    <t>4 квартал</t>
  </si>
  <si>
    <t>Замена стекла (кв.5)</t>
  </si>
  <si>
    <t>октябрь</t>
  </si>
  <si>
    <t xml:space="preserve">           2. Всего за период с "01" 10  2024 г. по "31" 12  2024 г. выполнено работ (оказано услуг) на общую сумму сто тридцать восемь тысяч шестьсот тридцать шесть рублей 14 копеек.</t>
  </si>
  <si>
    <t>Предъявлено населению 153835,45</t>
  </si>
  <si>
    <t>по ж.д. ул. Василевского, д. 4</t>
  </si>
  <si>
    <t>Начислено всего 600 670,03</t>
  </si>
  <si>
    <t>* холодная вода на СОИ - 17127,38</t>
  </si>
  <si>
    <t>* водоотведение на СОИ- 26582,78</t>
  </si>
  <si>
    <t>* электроэнергия на СОИ- 10613,85</t>
  </si>
  <si>
    <t>Непредвиденные работы 26 ч/ч</t>
  </si>
  <si>
    <t xml:space="preserve">   * Укладка асфальта крыльцо - смета </t>
  </si>
  <si>
    <t xml:space="preserve">   * Ремонт 1-го подъезда (смета) </t>
  </si>
  <si>
    <t xml:space="preserve">   * Ремонт 2-го подьезда (смета)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</si>
</sst>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  <numFmt numFmtId="167" formatCode="_-* #,##0.00_р_._-;\-* #,##0.00_р_._-;_-* \-??_р_.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3" fillId="0" borderId="0"/>
    <xf numFmtId="0" fontId="14" fillId="0" borderId="0"/>
    <xf numFmtId="0" fontId="15" fillId="0" borderId="0"/>
    <xf numFmtId="167" fontId="15" fillId="0" borderId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4" fillId="2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64" fontId="7" fillId="0" borderId="0" xfId="1" applyNumberFormat="1" applyFont="1"/>
    <xf numFmtId="0" fontId="11" fillId="0" borderId="0" xfId="0" applyFont="1"/>
    <xf numFmtId="4" fontId="7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165" fontId="4" fillId="2" borderId="0" xfId="1" applyNumberFormat="1" applyFont="1" applyFill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6" fillId="0" borderId="0" xfId="0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7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18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/>
    </xf>
    <xf numFmtId="43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" fontId="4" fillId="0" borderId="0" xfId="0" applyNumberFormat="1" applyFont="1"/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40" zoomScaleSheetLayoutView="100" workbookViewId="0">
      <selection activeCell="E62" sqref="E62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67" t="s">
        <v>9</v>
      </c>
      <c r="B1" s="67"/>
      <c r="C1" s="67"/>
      <c r="D1" s="67"/>
      <c r="E1" s="67"/>
    </row>
    <row r="2" spans="1:5" ht="28.15" customHeight="1" x14ac:dyDescent="0.25">
      <c r="A2" s="68" t="s">
        <v>10</v>
      </c>
      <c r="B2" s="69"/>
      <c r="C2" s="69"/>
      <c r="D2" s="69"/>
      <c r="E2" s="69"/>
    </row>
    <row r="3" spans="1:5" x14ac:dyDescent="0.25">
      <c r="A3" s="70" t="s">
        <v>50</v>
      </c>
      <c r="B3" s="70"/>
      <c r="C3" s="70"/>
      <c r="D3" s="70"/>
      <c r="E3" s="70"/>
    </row>
    <row r="4" spans="1:5" s="1" customFormat="1" ht="15.6" customHeight="1" x14ac:dyDescent="0.25">
      <c r="A4" s="31" t="s">
        <v>11</v>
      </c>
      <c r="B4" s="32"/>
      <c r="C4" s="32"/>
      <c r="D4" s="31"/>
      <c r="E4" s="38" t="s">
        <v>51</v>
      </c>
    </row>
    <row r="5" spans="1:5" x14ac:dyDescent="0.25">
      <c r="A5" s="34"/>
      <c r="B5" s="4"/>
      <c r="C5" s="4"/>
      <c r="D5" s="4"/>
      <c r="E5" s="4"/>
    </row>
    <row r="6" spans="1:5" ht="18" customHeight="1" x14ac:dyDescent="0.25">
      <c r="A6" s="57" t="s">
        <v>0</v>
      </c>
      <c r="B6" s="57"/>
      <c r="C6" s="57"/>
      <c r="D6" s="57"/>
      <c r="E6" s="57"/>
    </row>
    <row r="7" spans="1:5" ht="21.75" customHeight="1" x14ac:dyDescent="0.25">
      <c r="A7" s="71" t="s">
        <v>20</v>
      </c>
      <c r="B7" s="71"/>
      <c r="C7" s="71"/>
      <c r="D7" s="71"/>
      <c r="E7" s="71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72" t="s">
        <v>37</v>
      </c>
      <c r="B9" s="72"/>
      <c r="C9" s="72"/>
      <c r="D9" s="72"/>
      <c r="E9" s="72"/>
    </row>
    <row r="10" spans="1:5" ht="31.5" customHeight="1" x14ac:dyDescent="0.25">
      <c r="A10" s="73" t="s">
        <v>38</v>
      </c>
      <c r="B10" s="73"/>
      <c r="C10" s="73"/>
      <c r="D10" s="73"/>
      <c r="E10" s="73"/>
    </row>
    <row r="11" spans="1:5" ht="18.75" customHeight="1" x14ac:dyDescent="0.25">
      <c r="A11" s="57" t="s">
        <v>24</v>
      </c>
      <c r="B11" s="57"/>
      <c r="C11" s="57"/>
      <c r="D11" s="57"/>
      <c r="E11" s="57"/>
    </row>
    <row r="12" spans="1:5" ht="18" customHeight="1" x14ac:dyDescent="0.25">
      <c r="A12" s="63" t="s">
        <v>2</v>
      </c>
      <c r="B12" s="64"/>
      <c r="C12" s="64"/>
      <c r="D12" s="64"/>
      <c r="E12" s="64"/>
    </row>
    <row r="13" spans="1:5" x14ac:dyDescent="0.25">
      <c r="A13" s="57" t="s">
        <v>47</v>
      </c>
      <c r="B13" s="57"/>
      <c r="C13" s="57"/>
      <c r="D13" s="57"/>
      <c r="E13" s="57"/>
    </row>
    <row r="14" spans="1:5" ht="17.25" customHeight="1" x14ac:dyDescent="0.25">
      <c r="A14" s="63" t="s">
        <v>12</v>
      </c>
      <c r="B14" s="64"/>
      <c r="C14" s="64"/>
      <c r="D14" s="64"/>
      <c r="E14" s="64"/>
    </row>
    <row r="15" spans="1:5" ht="33.6" customHeight="1" x14ac:dyDescent="0.25">
      <c r="A15" s="57" t="s">
        <v>13</v>
      </c>
      <c r="B15" s="57"/>
      <c r="C15" s="57"/>
      <c r="D15" s="57"/>
      <c r="E15" s="57"/>
    </row>
    <row r="16" spans="1:5" ht="63.75" customHeight="1" x14ac:dyDescent="0.25">
      <c r="A16" s="57" t="s">
        <v>21</v>
      </c>
      <c r="B16" s="57"/>
      <c r="C16" s="57"/>
      <c r="D16" s="57"/>
      <c r="E16" s="57"/>
    </row>
    <row r="17" spans="1:8" ht="36.75" customHeight="1" x14ac:dyDescent="0.25">
      <c r="A17" s="65" t="s">
        <v>22</v>
      </c>
      <c r="B17" s="65"/>
      <c r="C17" s="65"/>
      <c r="D17" s="65"/>
      <c r="E17" s="65"/>
    </row>
    <row r="18" spans="1:8" ht="17.25" customHeight="1" x14ac:dyDescent="0.25">
      <c r="A18" s="65"/>
      <c r="B18" s="65"/>
      <c r="C18" s="65"/>
      <c r="D18" s="65"/>
      <c r="E18" s="65"/>
      <c r="F18" s="2">
        <v>1781.6</v>
      </c>
      <c r="G18" s="2">
        <v>3</v>
      </c>
    </row>
    <row r="19" spans="1:8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8" ht="51" x14ac:dyDescent="0.25">
      <c r="A20" s="25" t="s">
        <v>40</v>
      </c>
      <c r="B20" s="9" t="s">
        <v>35</v>
      </c>
      <c r="C20" s="3" t="s">
        <v>4</v>
      </c>
      <c r="D20" s="3">
        <v>15.71</v>
      </c>
      <c r="E20" s="8">
        <f>D20*F18*G18</f>
        <v>83966.808000000005</v>
      </c>
    </row>
    <row r="21" spans="1:8" ht="38.25" x14ac:dyDescent="0.25">
      <c r="A21" s="7" t="s">
        <v>18</v>
      </c>
      <c r="B21" s="9" t="s">
        <v>19</v>
      </c>
      <c r="C21" s="3" t="s">
        <v>4</v>
      </c>
      <c r="D21" s="3">
        <v>0</v>
      </c>
      <c r="E21" s="28">
        <v>0</v>
      </c>
    </row>
    <row r="22" spans="1:8" x14ac:dyDescent="0.25">
      <c r="A22" s="7" t="s">
        <v>36</v>
      </c>
      <c r="B22" s="9" t="s">
        <v>23</v>
      </c>
      <c r="C22" s="3" t="s">
        <v>4</v>
      </c>
      <c r="D22" s="3">
        <v>6.06</v>
      </c>
      <c r="E22" s="8">
        <f>D22*F18*G18</f>
        <v>32389.487999999998</v>
      </c>
    </row>
    <row r="23" spans="1:8" x14ac:dyDescent="0.25">
      <c r="A23" s="7" t="s">
        <v>43</v>
      </c>
      <c r="B23" s="9" t="s">
        <v>52</v>
      </c>
      <c r="C23" s="3" t="s">
        <v>25</v>
      </c>
      <c r="D23" s="3"/>
      <c r="E23" s="28">
        <v>12030.93</v>
      </c>
    </row>
    <row r="24" spans="1:8" x14ac:dyDescent="0.25">
      <c r="A24" s="7" t="s">
        <v>41</v>
      </c>
      <c r="B24" s="9" t="s">
        <v>52</v>
      </c>
      <c r="C24" s="3" t="s">
        <v>25</v>
      </c>
      <c r="D24" s="3"/>
      <c r="E24" s="28">
        <v>7684.76</v>
      </c>
    </row>
    <row r="25" spans="1:8" x14ac:dyDescent="0.25">
      <c r="A25" s="7" t="s">
        <v>42</v>
      </c>
      <c r="B25" s="9" t="s">
        <v>52</v>
      </c>
      <c r="C25" s="3" t="s">
        <v>25</v>
      </c>
      <c r="D25" s="3"/>
      <c r="E25" s="28">
        <v>3516.25</v>
      </c>
    </row>
    <row r="26" spans="1:8" x14ac:dyDescent="0.25">
      <c r="A26" s="26" t="s">
        <v>44</v>
      </c>
      <c r="B26" s="9" t="s">
        <v>52</v>
      </c>
      <c r="C26" s="3" t="s">
        <v>25</v>
      </c>
      <c r="D26" s="3"/>
      <c r="E26" s="28">
        <v>233.32</v>
      </c>
    </row>
    <row r="27" spans="1:8" s="46" customFormat="1" ht="60" x14ac:dyDescent="0.25">
      <c r="A27" s="26" t="s">
        <v>53</v>
      </c>
      <c r="B27" s="43" t="s">
        <v>54</v>
      </c>
      <c r="C27" s="44" t="s">
        <v>25</v>
      </c>
      <c r="D27" s="44"/>
      <c r="E27" s="45">
        <v>765.5</v>
      </c>
    </row>
    <row r="28" spans="1:8" s="46" customFormat="1" x14ac:dyDescent="0.25">
      <c r="A28" s="37" t="s">
        <v>55</v>
      </c>
      <c r="B28" s="43" t="s">
        <v>56</v>
      </c>
      <c r="C28" s="44" t="s">
        <v>49</v>
      </c>
      <c r="D28" s="47">
        <v>4</v>
      </c>
      <c r="E28" s="45">
        <f>D28*260.07</f>
        <v>1040.28</v>
      </c>
    </row>
    <row r="29" spans="1:8" x14ac:dyDescent="0.25">
      <c r="A29" s="30"/>
      <c r="B29" s="9"/>
      <c r="C29" s="3"/>
      <c r="D29" s="29"/>
      <c r="E29" s="28"/>
    </row>
    <row r="30" spans="1:8" s="14" customFormat="1" ht="14.25" x14ac:dyDescent="0.2">
      <c r="A30" s="10" t="s">
        <v>26</v>
      </c>
      <c r="B30" s="11"/>
      <c r="C30" s="12"/>
      <c r="D30" s="12"/>
      <c r="E30" s="13">
        <f>SUM(E20:E29)</f>
        <v>141627.33600000001</v>
      </c>
    </row>
    <row r="32" spans="1:8" ht="28.9" customHeight="1" x14ac:dyDescent="0.25">
      <c r="A32" s="66" t="s">
        <v>57</v>
      </c>
      <c r="B32" s="66"/>
      <c r="C32" s="66"/>
      <c r="D32" s="66"/>
      <c r="E32" s="66"/>
      <c r="F32" s="61"/>
      <c r="G32" s="57"/>
      <c r="H32" s="15"/>
    </row>
    <row r="33" spans="1:8" ht="28.15" customHeight="1" x14ac:dyDescent="0.25">
      <c r="A33" s="57" t="s">
        <v>17</v>
      </c>
      <c r="B33" s="57"/>
      <c r="C33" s="57"/>
      <c r="D33" s="57"/>
      <c r="E33" s="57"/>
      <c r="F33" s="17"/>
      <c r="G33" s="18"/>
    </row>
    <row r="34" spans="1:8" ht="19.5" customHeight="1" x14ac:dyDescent="0.25">
      <c r="A34" s="57" t="s">
        <v>16</v>
      </c>
      <c r="B34" s="57"/>
      <c r="C34" s="57"/>
      <c r="D34" s="57"/>
      <c r="E34" s="57"/>
    </row>
    <row r="35" spans="1:8" ht="31.5" customHeight="1" x14ac:dyDescent="0.25">
      <c r="A35" s="57" t="s">
        <v>27</v>
      </c>
      <c r="B35" s="57"/>
      <c r="C35" s="57"/>
      <c r="D35" s="57"/>
      <c r="E35" s="57"/>
      <c r="F35" s="14"/>
      <c r="G35" s="14"/>
      <c r="H35" s="16"/>
    </row>
    <row r="36" spans="1:8" x14ac:dyDescent="0.25">
      <c r="A36" s="57" t="s">
        <v>14</v>
      </c>
      <c r="B36" s="57"/>
      <c r="C36" s="57"/>
      <c r="D36" s="57"/>
      <c r="E36" s="57"/>
    </row>
    <row r="37" spans="1:8" x14ac:dyDescent="0.25">
      <c r="A37" s="62" t="s">
        <v>5</v>
      </c>
      <c r="B37" s="62"/>
      <c r="C37" s="62"/>
      <c r="D37" s="62"/>
      <c r="E37" s="62"/>
    </row>
    <row r="38" spans="1:8" x14ac:dyDescent="0.25">
      <c r="A38" s="57" t="s">
        <v>14</v>
      </c>
      <c r="B38" s="57"/>
      <c r="C38" s="57"/>
      <c r="D38" s="57"/>
      <c r="E38" s="57"/>
    </row>
    <row r="39" spans="1:8" x14ac:dyDescent="0.25">
      <c r="A39" s="58" t="s">
        <v>48</v>
      </c>
      <c r="B39" s="58"/>
      <c r="C39" s="58"/>
      <c r="D39" s="58"/>
      <c r="E39" s="5"/>
    </row>
    <row r="40" spans="1:8" x14ac:dyDescent="0.25">
      <c r="B40" s="59" t="s">
        <v>15</v>
      </c>
      <c r="C40" s="59"/>
      <c r="D40" s="59"/>
      <c r="E40" s="6" t="s">
        <v>6</v>
      </c>
    </row>
    <row r="41" spans="1:8" x14ac:dyDescent="0.25">
      <c r="A41" s="33"/>
      <c r="B41" s="33"/>
      <c r="C41" s="33"/>
      <c r="D41" s="33"/>
      <c r="E41" s="33"/>
    </row>
    <row r="42" spans="1:8" x14ac:dyDescent="0.25">
      <c r="A42" s="58" t="s">
        <v>39</v>
      </c>
      <c r="B42" s="58"/>
      <c r="C42" s="58"/>
      <c r="D42" s="58"/>
      <c r="E42" s="5"/>
    </row>
    <row r="43" spans="1:8" x14ac:dyDescent="0.25">
      <c r="B43" s="60" t="s">
        <v>15</v>
      </c>
      <c r="C43" s="60"/>
      <c r="D43" s="60"/>
      <c r="E43" s="6" t="s">
        <v>6</v>
      </c>
    </row>
    <row r="44" spans="1:8" x14ac:dyDescent="0.25">
      <c r="B44" s="36"/>
      <c r="C44" s="36"/>
      <c r="D44" s="36"/>
      <c r="E44" s="6"/>
    </row>
    <row r="45" spans="1:8" x14ac:dyDescent="0.25">
      <c r="B45" s="36"/>
      <c r="C45" s="36"/>
      <c r="D45" s="36"/>
      <c r="E45" s="6"/>
    </row>
    <row r="46" spans="1:8" x14ac:dyDescent="0.25">
      <c r="B46" s="36"/>
      <c r="C46" s="36"/>
      <c r="D46" s="36"/>
      <c r="E46" s="6"/>
    </row>
    <row r="47" spans="1:8" x14ac:dyDescent="0.25">
      <c r="A47" s="2" t="s">
        <v>32</v>
      </c>
    </row>
    <row r="48" spans="1:8" x14ac:dyDescent="0.25">
      <c r="A48" s="14" t="s">
        <v>28</v>
      </c>
      <c r="B48" s="19"/>
    </row>
    <row r="49" spans="1:2" x14ac:dyDescent="0.25">
      <c r="A49" s="14" t="s">
        <v>34</v>
      </c>
      <c r="B49" s="22">
        <v>-50943.24</v>
      </c>
    </row>
    <row r="50" spans="1:2" x14ac:dyDescent="0.25">
      <c r="A50" s="35" t="s">
        <v>58</v>
      </c>
      <c r="B50" s="23"/>
    </row>
    <row r="51" spans="1:2" x14ac:dyDescent="0.25">
      <c r="A51" s="2" t="s">
        <v>46</v>
      </c>
      <c r="B51" s="27">
        <v>138165.04</v>
      </c>
    </row>
    <row r="52" spans="1:2" x14ac:dyDescent="0.25">
      <c r="A52" s="2" t="s">
        <v>45</v>
      </c>
      <c r="B52" s="27">
        <f>150*3</f>
        <v>450</v>
      </c>
    </row>
    <row r="53" spans="1:2" ht="29.25" customHeight="1" x14ac:dyDescent="0.25">
      <c r="A53" s="35" t="s">
        <v>33</v>
      </c>
      <c r="B53" s="24">
        <f>E30</f>
        <v>141627.33600000001</v>
      </c>
    </row>
    <row r="54" spans="1:2" x14ac:dyDescent="0.25">
      <c r="A54" s="20" t="s">
        <v>29</v>
      </c>
      <c r="B54" s="21">
        <f>B49+B51+B52-B53</f>
        <v>-53955.535999999993</v>
      </c>
    </row>
    <row r="57" spans="1:2" x14ac:dyDescent="0.25">
      <c r="B57" s="2">
        <v>-50943.24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32:E32"/>
    <mergeCell ref="F32:G32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46" zoomScaleSheetLayoutView="100" workbookViewId="0">
      <selection activeCell="E27" sqref="E27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67" t="s">
        <v>9</v>
      </c>
      <c r="B1" s="67"/>
      <c r="C1" s="67"/>
      <c r="D1" s="67"/>
      <c r="E1" s="67"/>
    </row>
    <row r="2" spans="1:5" ht="28.15" customHeight="1" x14ac:dyDescent="0.25">
      <c r="A2" s="68" t="s">
        <v>10</v>
      </c>
      <c r="B2" s="69"/>
      <c r="C2" s="69"/>
      <c r="D2" s="69"/>
      <c r="E2" s="69"/>
    </row>
    <row r="3" spans="1:5" x14ac:dyDescent="0.25">
      <c r="A3" s="70" t="s">
        <v>59</v>
      </c>
      <c r="B3" s="70"/>
      <c r="C3" s="70"/>
      <c r="D3" s="70"/>
      <c r="E3" s="70"/>
    </row>
    <row r="4" spans="1:5" s="1" customFormat="1" ht="15.6" customHeight="1" x14ac:dyDescent="0.25">
      <c r="A4" s="31" t="s">
        <v>11</v>
      </c>
      <c r="B4" s="32"/>
      <c r="C4" s="32"/>
      <c r="D4" s="31"/>
      <c r="E4" s="38" t="s">
        <v>60</v>
      </c>
    </row>
    <row r="5" spans="1:5" x14ac:dyDescent="0.25">
      <c r="A5" s="41"/>
      <c r="B5" s="4"/>
      <c r="C5" s="4"/>
      <c r="D5" s="4"/>
      <c r="E5" s="4"/>
    </row>
    <row r="6" spans="1:5" ht="18" customHeight="1" x14ac:dyDescent="0.25">
      <c r="A6" s="57" t="s">
        <v>0</v>
      </c>
      <c r="B6" s="57"/>
      <c r="C6" s="57"/>
      <c r="D6" s="57"/>
      <c r="E6" s="57"/>
    </row>
    <row r="7" spans="1:5" ht="21.75" customHeight="1" x14ac:dyDescent="0.25">
      <c r="A7" s="71" t="s">
        <v>20</v>
      </c>
      <c r="B7" s="71"/>
      <c r="C7" s="71"/>
      <c r="D7" s="71"/>
      <c r="E7" s="71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72" t="s">
        <v>37</v>
      </c>
      <c r="B9" s="72"/>
      <c r="C9" s="72"/>
      <c r="D9" s="72"/>
      <c r="E9" s="72"/>
    </row>
    <row r="10" spans="1:5" ht="31.5" customHeight="1" x14ac:dyDescent="0.25">
      <c r="A10" s="73" t="s">
        <v>38</v>
      </c>
      <c r="B10" s="73"/>
      <c r="C10" s="73"/>
      <c r="D10" s="73"/>
      <c r="E10" s="73"/>
    </row>
    <row r="11" spans="1:5" ht="18.75" customHeight="1" x14ac:dyDescent="0.25">
      <c r="A11" s="57" t="s">
        <v>24</v>
      </c>
      <c r="B11" s="57"/>
      <c r="C11" s="57"/>
      <c r="D11" s="57"/>
      <c r="E11" s="57"/>
    </row>
    <row r="12" spans="1:5" ht="18" customHeight="1" x14ac:dyDescent="0.25">
      <c r="A12" s="63" t="s">
        <v>2</v>
      </c>
      <c r="B12" s="64"/>
      <c r="C12" s="64"/>
      <c r="D12" s="64"/>
      <c r="E12" s="64"/>
    </row>
    <row r="13" spans="1:5" x14ac:dyDescent="0.25">
      <c r="A13" s="57" t="s">
        <v>47</v>
      </c>
      <c r="B13" s="57"/>
      <c r="C13" s="57"/>
      <c r="D13" s="57"/>
      <c r="E13" s="57"/>
    </row>
    <row r="14" spans="1:5" ht="17.25" customHeight="1" x14ac:dyDescent="0.25">
      <c r="A14" s="63" t="s">
        <v>12</v>
      </c>
      <c r="B14" s="64"/>
      <c r="C14" s="64"/>
      <c r="D14" s="64"/>
      <c r="E14" s="64"/>
    </row>
    <row r="15" spans="1:5" ht="33.6" customHeight="1" x14ac:dyDescent="0.25">
      <c r="A15" s="57" t="s">
        <v>13</v>
      </c>
      <c r="B15" s="57"/>
      <c r="C15" s="57"/>
      <c r="D15" s="57"/>
      <c r="E15" s="57"/>
    </row>
    <row r="16" spans="1:5" ht="63.75" customHeight="1" x14ac:dyDescent="0.25">
      <c r="A16" s="57" t="s">
        <v>21</v>
      </c>
      <c r="B16" s="57"/>
      <c r="C16" s="57"/>
      <c r="D16" s="57"/>
      <c r="E16" s="57"/>
    </row>
    <row r="17" spans="1:7" ht="36.75" customHeight="1" x14ac:dyDescent="0.25">
      <c r="A17" s="65" t="s">
        <v>22</v>
      </c>
      <c r="B17" s="65"/>
      <c r="C17" s="65"/>
      <c r="D17" s="65"/>
      <c r="E17" s="65"/>
    </row>
    <row r="18" spans="1:7" ht="17.25" customHeight="1" x14ac:dyDescent="0.25">
      <c r="A18" s="65"/>
      <c r="B18" s="65"/>
      <c r="C18" s="65"/>
      <c r="D18" s="65"/>
      <c r="E18" s="65"/>
      <c r="F18" s="2">
        <v>1781.6</v>
      </c>
      <c r="G18" s="2">
        <v>3</v>
      </c>
    </row>
    <row r="19" spans="1:7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7" ht="51" x14ac:dyDescent="0.25">
      <c r="A20" s="25" t="s">
        <v>40</v>
      </c>
      <c r="B20" s="9" t="s">
        <v>35</v>
      </c>
      <c r="C20" s="3" t="s">
        <v>4</v>
      </c>
      <c r="D20" s="3">
        <v>15.71</v>
      </c>
      <c r="E20" s="8">
        <f>D20*F18*G18</f>
        <v>83966.808000000005</v>
      </c>
    </row>
    <row r="21" spans="1:7" ht="38.25" x14ac:dyDescent="0.25">
      <c r="A21" s="7" t="s">
        <v>18</v>
      </c>
      <c r="B21" s="9" t="s">
        <v>19</v>
      </c>
      <c r="C21" s="3" t="s">
        <v>4</v>
      </c>
      <c r="D21" s="3">
        <v>0</v>
      </c>
      <c r="E21" s="28">
        <v>0</v>
      </c>
    </row>
    <row r="22" spans="1:7" x14ac:dyDescent="0.25">
      <c r="A22" s="7" t="s">
        <v>36</v>
      </c>
      <c r="B22" s="9" t="s">
        <v>23</v>
      </c>
      <c r="C22" s="3" t="s">
        <v>4</v>
      </c>
      <c r="D22" s="3">
        <v>6.06</v>
      </c>
      <c r="E22" s="8">
        <f>D22*F18*G18</f>
        <v>32389.487999999998</v>
      </c>
    </row>
    <row r="23" spans="1:7" x14ac:dyDescent="0.25">
      <c r="A23" s="7" t="s">
        <v>43</v>
      </c>
      <c r="B23" s="9" t="s">
        <v>61</v>
      </c>
      <c r="C23" s="3" t="s">
        <v>25</v>
      </c>
      <c r="D23" s="3"/>
      <c r="E23" s="28">
        <v>6696.61</v>
      </c>
    </row>
    <row r="24" spans="1:7" x14ac:dyDescent="0.25">
      <c r="A24" s="7" t="s">
        <v>41</v>
      </c>
      <c r="B24" s="9" t="s">
        <v>61</v>
      </c>
      <c r="C24" s="3" t="s">
        <v>25</v>
      </c>
      <c r="D24" s="3"/>
      <c r="E24" s="28">
        <v>4277.47</v>
      </c>
    </row>
    <row r="25" spans="1:7" x14ac:dyDescent="0.25">
      <c r="A25" s="7" t="s">
        <v>42</v>
      </c>
      <c r="B25" s="9" t="s">
        <v>61</v>
      </c>
      <c r="C25" s="3" t="s">
        <v>25</v>
      </c>
      <c r="D25" s="3"/>
      <c r="E25" s="28">
        <v>2100.0500000000002</v>
      </c>
    </row>
    <row r="26" spans="1:7" x14ac:dyDescent="0.25">
      <c r="A26" s="26" t="s">
        <v>44</v>
      </c>
      <c r="B26" s="9" t="s">
        <v>61</v>
      </c>
      <c r="C26" s="3" t="s">
        <v>25</v>
      </c>
      <c r="D26" s="3"/>
      <c r="E26" s="28">
        <v>4173.42</v>
      </c>
    </row>
    <row r="27" spans="1:7" s="46" customFormat="1" x14ac:dyDescent="0.25">
      <c r="A27" s="26" t="s">
        <v>72</v>
      </c>
      <c r="B27" s="43" t="s">
        <v>61</v>
      </c>
      <c r="C27" s="44" t="s">
        <v>25</v>
      </c>
      <c r="D27" s="44"/>
      <c r="E27" s="45">
        <v>8900</v>
      </c>
    </row>
    <row r="28" spans="1:7" s="46" customFormat="1" x14ac:dyDescent="0.25">
      <c r="A28" s="26" t="s">
        <v>62</v>
      </c>
      <c r="B28" s="43" t="s">
        <v>68</v>
      </c>
      <c r="C28" s="44" t="s">
        <v>49</v>
      </c>
      <c r="D28" s="44">
        <v>10</v>
      </c>
      <c r="E28" s="28">
        <f>D28*260.07</f>
        <v>2600.6999999999998</v>
      </c>
    </row>
    <row r="29" spans="1:7" s="46" customFormat="1" x14ac:dyDescent="0.25">
      <c r="A29" s="26" t="s">
        <v>63</v>
      </c>
      <c r="B29" s="43" t="s">
        <v>69</v>
      </c>
      <c r="C29" s="44" t="s">
        <v>49</v>
      </c>
      <c r="D29" s="44">
        <v>3</v>
      </c>
      <c r="E29" s="28">
        <f>D29*260.07</f>
        <v>780.21</v>
      </c>
    </row>
    <row r="30" spans="1:7" s="46" customFormat="1" x14ac:dyDescent="0.25">
      <c r="A30" s="26" t="s">
        <v>64</v>
      </c>
      <c r="B30" s="43" t="s">
        <v>69</v>
      </c>
      <c r="C30" s="44" t="s">
        <v>49</v>
      </c>
      <c r="D30" s="44">
        <v>2</v>
      </c>
      <c r="E30" s="28">
        <f t="shared" ref="E30:E34" si="0">D30*260.07</f>
        <v>520.14</v>
      </c>
    </row>
    <row r="31" spans="1:7" s="46" customFormat="1" x14ac:dyDescent="0.25">
      <c r="A31" s="26" t="s">
        <v>65</v>
      </c>
      <c r="B31" s="43" t="s">
        <v>69</v>
      </c>
      <c r="C31" s="44" t="s">
        <v>49</v>
      </c>
      <c r="D31" s="44">
        <v>2</v>
      </c>
      <c r="E31" s="28">
        <f t="shared" si="0"/>
        <v>520.14</v>
      </c>
    </row>
    <row r="32" spans="1:7" s="46" customFormat="1" ht="30" x14ac:dyDescent="0.25">
      <c r="A32" s="26" t="s">
        <v>71</v>
      </c>
      <c r="B32" s="43" t="s">
        <v>69</v>
      </c>
      <c r="C32" s="44" t="s">
        <v>25</v>
      </c>
      <c r="D32" s="44"/>
      <c r="E32" s="28">
        <v>13589</v>
      </c>
    </row>
    <row r="33" spans="1:8" s="46" customFormat="1" x14ac:dyDescent="0.25">
      <c r="A33" s="26" t="s">
        <v>66</v>
      </c>
      <c r="B33" s="43" t="s">
        <v>70</v>
      </c>
      <c r="C33" s="44" t="s">
        <v>25</v>
      </c>
      <c r="D33" s="44"/>
      <c r="E33" s="28">
        <v>77569.63</v>
      </c>
    </row>
    <row r="34" spans="1:8" s="46" customFormat="1" ht="30" x14ac:dyDescent="0.25">
      <c r="A34" s="26" t="s">
        <v>67</v>
      </c>
      <c r="B34" s="43" t="s">
        <v>70</v>
      </c>
      <c r="C34" s="44" t="s">
        <v>49</v>
      </c>
      <c r="D34" s="44">
        <v>2</v>
      </c>
      <c r="E34" s="28">
        <f t="shared" si="0"/>
        <v>520.14</v>
      </c>
    </row>
    <row r="35" spans="1:8" s="46" customFormat="1" x14ac:dyDescent="0.25">
      <c r="A35" s="26"/>
      <c r="B35" s="43"/>
      <c r="C35" s="44"/>
      <c r="D35" s="44"/>
      <c r="E35" s="45"/>
    </row>
    <row r="36" spans="1:8" s="14" customFormat="1" ht="14.25" x14ac:dyDescent="0.2">
      <c r="A36" s="10" t="s">
        <v>26</v>
      </c>
      <c r="B36" s="11"/>
      <c r="C36" s="12"/>
      <c r="D36" s="12"/>
      <c r="E36" s="13">
        <f>SUM(E20:E35)</f>
        <v>238603.80600000007</v>
      </c>
    </row>
    <row r="38" spans="1:8" ht="28.9" customHeight="1" x14ac:dyDescent="0.25">
      <c r="A38" s="66" t="s">
        <v>73</v>
      </c>
      <c r="B38" s="66"/>
      <c r="C38" s="66"/>
      <c r="D38" s="66"/>
      <c r="E38" s="66"/>
      <c r="F38" s="61"/>
      <c r="G38" s="57"/>
      <c r="H38" s="15"/>
    </row>
    <row r="39" spans="1:8" ht="28.15" customHeight="1" x14ac:dyDescent="0.25">
      <c r="A39" s="57" t="s">
        <v>17</v>
      </c>
      <c r="B39" s="57"/>
      <c r="C39" s="57"/>
      <c r="D39" s="57"/>
      <c r="E39" s="57"/>
      <c r="F39" s="17"/>
      <c r="G39" s="18"/>
    </row>
    <row r="40" spans="1:8" ht="19.5" customHeight="1" x14ac:dyDescent="0.25">
      <c r="A40" s="57" t="s">
        <v>16</v>
      </c>
      <c r="B40" s="57"/>
      <c r="C40" s="57"/>
      <c r="D40" s="57"/>
      <c r="E40" s="57"/>
    </row>
    <row r="41" spans="1:8" ht="31.5" customHeight="1" x14ac:dyDescent="0.25">
      <c r="A41" s="57" t="s">
        <v>27</v>
      </c>
      <c r="B41" s="57"/>
      <c r="C41" s="57"/>
      <c r="D41" s="57"/>
      <c r="E41" s="57"/>
      <c r="F41" s="14"/>
      <c r="G41" s="14"/>
      <c r="H41" s="16"/>
    </row>
    <row r="42" spans="1:8" x14ac:dyDescent="0.25">
      <c r="A42" s="57" t="s">
        <v>14</v>
      </c>
      <c r="B42" s="57"/>
      <c r="C42" s="57"/>
      <c r="D42" s="57"/>
      <c r="E42" s="57"/>
    </row>
    <row r="43" spans="1:8" x14ac:dyDescent="0.25">
      <c r="A43" s="62" t="s">
        <v>5</v>
      </c>
      <c r="B43" s="62"/>
      <c r="C43" s="62"/>
      <c r="D43" s="62"/>
      <c r="E43" s="62"/>
    </row>
    <row r="44" spans="1:8" x14ac:dyDescent="0.25">
      <c r="A44" s="57" t="s">
        <v>14</v>
      </c>
      <c r="B44" s="57"/>
      <c r="C44" s="57"/>
      <c r="D44" s="57"/>
      <c r="E44" s="57"/>
    </row>
    <row r="45" spans="1:8" x14ac:dyDescent="0.25">
      <c r="A45" s="58" t="s">
        <v>48</v>
      </c>
      <c r="B45" s="58"/>
      <c r="C45" s="58"/>
      <c r="D45" s="58"/>
      <c r="E45" s="5"/>
    </row>
    <row r="46" spans="1:8" x14ac:dyDescent="0.25">
      <c r="B46" s="59" t="s">
        <v>15</v>
      </c>
      <c r="C46" s="59"/>
      <c r="D46" s="59"/>
      <c r="E46" s="6" t="s">
        <v>6</v>
      </c>
    </row>
    <row r="47" spans="1:8" x14ac:dyDescent="0.25">
      <c r="A47" s="40"/>
      <c r="B47" s="40"/>
      <c r="C47" s="40"/>
      <c r="D47" s="40"/>
      <c r="E47" s="40"/>
    </row>
    <row r="48" spans="1:8" x14ac:dyDescent="0.25">
      <c r="A48" s="58" t="s">
        <v>39</v>
      </c>
      <c r="B48" s="58"/>
      <c r="C48" s="58"/>
      <c r="D48" s="58"/>
      <c r="E48" s="5"/>
    </row>
    <row r="49" spans="1:5" x14ac:dyDescent="0.25">
      <c r="B49" s="60" t="s">
        <v>15</v>
      </c>
      <c r="C49" s="60"/>
      <c r="D49" s="60"/>
      <c r="E49" s="6" t="s">
        <v>6</v>
      </c>
    </row>
    <row r="50" spans="1:5" x14ac:dyDescent="0.25">
      <c r="B50" s="39"/>
      <c r="C50" s="39"/>
      <c r="D50" s="39"/>
      <c r="E50" s="6"/>
    </row>
    <row r="51" spans="1:5" x14ac:dyDescent="0.25">
      <c r="B51" s="39"/>
      <c r="C51" s="39"/>
      <c r="D51" s="39"/>
      <c r="E51" s="6"/>
    </row>
    <row r="52" spans="1:5" x14ac:dyDescent="0.25">
      <c r="B52" s="39"/>
      <c r="C52" s="39"/>
      <c r="D52" s="39"/>
      <c r="E52" s="6"/>
    </row>
    <row r="53" spans="1:5" x14ac:dyDescent="0.25">
      <c r="A53" s="2" t="s">
        <v>32</v>
      </c>
    </row>
    <row r="54" spans="1:5" x14ac:dyDescent="0.25">
      <c r="A54" s="14" t="s">
        <v>28</v>
      </c>
      <c r="B54" s="19"/>
    </row>
    <row r="55" spans="1:5" x14ac:dyDescent="0.25">
      <c r="A55" s="14" t="s">
        <v>34</v>
      </c>
      <c r="B55" s="22">
        <f>'1кв'!B54</f>
        <v>-53955.535999999993</v>
      </c>
    </row>
    <row r="56" spans="1:5" x14ac:dyDescent="0.25">
      <c r="A56" s="42" t="s">
        <v>74</v>
      </c>
      <c r="B56" s="23"/>
    </row>
    <row r="57" spans="1:5" x14ac:dyDescent="0.25">
      <c r="A57" s="2" t="s">
        <v>46</v>
      </c>
      <c r="B57" s="27">
        <v>178663.67</v>
      </c>
    </row>
    <row r="58" spans="1:5" x14ac:dyDescent="0.25">
      <c r="A58" s="2" t="s">
        <v>45</v>
      </c>
      <c r="B58" s="27">
        <f>150*3</f>
        <v>450</v>
      </c>
    </row>
    <row r="59" spans="1:5" ht="29.25" customHeight="1" x14ac:dyDescent="0.25">
      <c r="A59" s="42" t="s">
        <v>33</v>
      </c>
      <c r="B59" s="24">
        <f>E36</f>
        <v>238603.80600000007</v>
      </c>
    </row>
    <row r="60" spans="1:5" x14ac:dyDescent="0.25">
      <c r="A60" s="20" t="s">
        <v>29</v>
      </c>
      <c r="B60" s="21">
        <f>B55+B57+B58-B59</f>
        <v>-113445.67200000005</v>
      </c>
    </row>
  </sheetData>
  <mergeCells count="28">
    <mergeCell ref="A45:D45"/>
    <mergeCell ref="B46:D46"/>
    <mergeCell ref="A48:D48"/>
    <mergeCell ref="B49:D49"/>
    <mergeCell ref="A39:E39"/>
    <mergeCell ref="A40:E40"/>
    <mergeCell ref="A41:E41"/>
    <mergeCell ref="A42:E42"/>
    <mergeCell ref="A43:E43"/>
    <mergeCell ref="A44:E44"/>
    <mergeCell ref="F38:G3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8:E38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9370078740157483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8" zoomScaleSheetLayoutView="100" workbookViewId="0">
      <selection activeCell="A27" sqref="A27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67" t="s">
        <v>9</v>
      </c>
      <c r="B1" s="67"/>
      <c r="C1" s="67"/>
      <c r="D1" s="67"/>
      <c r="E1" s="67"/>
    </row>
    <row r="2" spans="1:5" ht="28.15" customHeight="1" x14ac:dyDescent="0.25">
      <c r="A2" s="68" t="s">
        <v>10</v>
      </c>
      <c r="B2" s="69"/>
      <c r="C2" s="69"/>
      <c r="D2" s="69"/>
      <c r="E2" s="69"/>
    </row>
    <row r="3" spans="1:5" x14ac:dyDescent="0.25">
      <c r="A3" s="70" t="s">
        <v>75</v>
      </c>
      <c r="B3" s="70"/>
      <c r="C3" s="70"/>
      <c r="D3" s="70"/>
      <c r="E3" s="70"/>
    </row>
    <row r="4" spans="1:5" s="1" customFormat="1" ht="15.6" customHeight="1" x14ac:dyDescent="0.25">
      <c r="A4" s="31" t="s">
        <v>11</v>
      </c>
      <c r="B4" s="32"/>
      <c r="C4" s="32"/>
      <c r="D4" s="31"/>
      <c r="E4" s="38" t="s">
        <v>76</v>
      </c>
    </row>
    <row r="5" spans="1:5" x14ac:dyDescent="0.25">
      <c r="A5" s="50"/>
      <c r="B5" s="4"/>
      <c r="C5" s="4"/>
      <c r="D5" s="4"/>
      <c r="E5" s="4"/>
    </row>
    <row r="6" spans="1:5" ht="18" customHeight="1" x14ac:dyDescent="0.25">
      <c r="A6" s="57" t="s">
        <v>0</v>
      </c>
      <c r="B6" s="57"/>
      <c r="C6" s="57"/>
      <c r="D6" s="57"/>
      <c r="E6" s="57"/>
    </row>
    <row r="7" spans="1:5" ht="21.75" customHeight="1" x14ac:dyDescent="0.25">
      <c r="A7" s="71" t="s">
        <v>20</v>
      </c>
      <c r="B7" s="71"/>
      <c r="C7" s="71"/>
      <c r="D7" s="71"/>
      <c r="E7" s="71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74" t="s">
        <v>79</v>
      </c>
      <c r="B9" s="74"/>
      <c r="C9" s="74"/>
      <c r="D9" s="74"/>
      <c r="E9" s="74"/>
    </row>
    <row r="10" spans="1:5" ht="31.5" customHeight="1" x14ac:dyDescent="0.25">
      <c r="A10" s="74" t="s">
        <v>78</v>
      </c>
      <c r="B10" s="74"/>
      <c r="C10" s="74"/>
      <c r="D10" s="74"/>
      <c r="E10" s="74"/>
    </row>
    <row r="11" spans="1:5" ht="18.75" customHeight="1" x14ac:dyDescent="0.25">
      <c r="A11" s="57" t="s">
        <v>24</v>
      </c>
      <c r="B11" s="57"/>
      <c r="C11" s="57"/>
      <c r="D11" s="57"/>
      <c r="E11" s="57"/>
    </row>
    <row r="12" spans="1:5" ht="18" customHeight="1" x14ac:dyDescent="0.25">
      <c r="A12" s="63" t="s">
        <v>2</v>
      </c>
      <c r="B12" s="64"/>
      <c r="C12" s="64"/>
      <c r="D12" s="64"/>
      <c r="E12" s="64"/>
    </row>
    <row r="13" spans="1:5" x14ac:dyDescent="0.25">
      <c r="A13" s="57" t="s">
        <v>47</v>
      </c>
      <c r="B13" s="57"/>
      <c r="C13" s="57"/>
      <c r="D13" s="57"/>
      <c r="E13" s="57"/>
    </row>
    <row r="14" spans="1:5" ht="17.25" customHeight="1" x14ac:dyDescent="0.25">
      <c r="A14" s="63" t="s">
        <v>12</v>
      </c>
      <c r="B14" s="64"/>
      <c r="C14" s="64"/>
      <c r="D14" s="64"/>
      <c r="E14" s="64"/>
    </row>
    <row r="15" spans="1:5" ht="33.6" customHeight="1" x14ac:dyDescent="0.25">
      <c r="A15" s="57" t="s">
        <v>13</v>
      </c>
      <c r="B15" s="57"/>
      <c r="C15" s="57"/>
      <c r="D15" s="57"/>
      <c r="E15" s="57"/>
    </row>
    <row r="16" spans="1:5" ht="63.75" customHeight="1" x14ac:dyDescent="0.25">
      <c r="A16" s="57" t="s">
        <v>21</v>
      </c>
      <c r="B16" s="57"/>
      <c r="C16" s="57"/>
      <c r="D16" s="57"/>
      <c r="E16" s="57"/>
    </row>
    <row r="17" spans="1:8" ht="36.75" customHeight="1" x14ac:dyDescent="0.25">
      <c r="A17" s="65" t="s">
        <v>22</v>
      </c>
      <c r="B17" s="65"/>
      <c r="C17" s="65"/>
      <c r="D17" s="65"/>
      <c r="E17" s="65"/>
    </row>
    <row r="18" spans="1:8" ht="17.25" customHeight="1" x14ac:dyDescent="0.25">
      <c r="A18" s="65"/>
      <c r="B18" s="65"/>
      <c r="C18" s="65"/>
      <c r="D18" s="65"/>
      <c r="E18" s="65"/>
      <c r="F18" s="2">
        <v>1781.6</v>
      </c>
      <c r="G18" s="2">
        <v>3</v>
      </c>
    </row>
    <row r="19" spans="1:8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8" ht="51" x14ac:dyDescent="0.25">
      <c r="A20" s="25" t="s">
        <v>40</v>
      </c>
      <c r="B20" s="9" t="s">
        <v>35</v>
      </c>
      <c r="C20" s="3" t="s">
        <v>4</v>
      </c>
      <c r="D20" s="3">
        <v>17.25</v>
      </c>
      <c r="E20" s="8">
        <f>D20*F18*G18</f>
        <v>92197.799999999988</v>
      </c>
    </row>
    <row r="21" spans="1:8" ht="38.25" x14ac:dyDescent="0.25">
      <c r="A21" s="7" t="s">
        <v>18</v>
      </c>
      <c r="B21" s="9" t="s">
        <v>19</v>
      </c>
      <c r="C21" s="3" t="s">
        <v>4</v>
      </c>
      <c r="D21" s="3"/>
      <c r="E21" s="28">
        <v>0</v>
      </c>
    </row>
    <row r="22" spans="1:8" x14ac:dyDescent="0.25">
      <c r="A22" s="7" t="s">
        <v>36</v>
      </c>
      <c r="B22" s="9" t="s">
        <v>23</v>
      </c>
      <c r="C22" s="3" t="s">
        <v>4</v>
      </c>
      <c r="D22" s="3">
        <v>6.51</v>
      </c>
      <c r="E22" s="8">
        <f>D22*F18*G18</f>
        <v>34794.647999999994</v>
      </c>
    </row>
    <row r="23" spans="1:8" x14ac:dyDescent="0.25">
      <c r="A23" s="7" t="s">
        <v>43</v>
      </c>
      <c r="B23" s="9" t="s">
        <v>77</v>
      </c>
      <c r="C23" s="3" t="s">
        <v>25</v>
      </c>
      <c r="D23" s="3"/>
      <c r="E23" s="28">
        <v>2893.47</v>
      </c>
    </row>
    <row r="24" spans="1:8" x14ac:dyDescent="0.25">
      <c r="A24" s="7" t="s">
        <v>41</v>
      </c>
      <c r="B24" s="9" t="s">
        <v>77</v>
      </c>
      <c r="C24" s="3" t="s">
        <v>25</v>
      </c>
      <c r="D24" s="3"/>
      <c r="E24" s="28">
        <v>1909.45</v>
      </c>
    </row>
    <row r="25" spans="1:8" x14ac:dyDescent="0.25">
      <c r="A25" s="7" t="s">
        <v>42</v>
      </c>
      <c r="B25" s="9" t="s">
        <v>77</v>
      </c>
      <c r="C25" s="3" t="s">
        <v>25</v>
      </c>
      <c r="D25" s="3"/>
      <c r="E25" s="28">
        <v>2281.91</v>
      </c>
    </row>
    <row r="26" spans="1:8" x14ac:dyDescent="0.25">
      <c r="A26" s="26" t="s">
        <v>44</v>
      </c>
      <c r="B26" s="9" t="s">
        <v>77</v>
      </c>
      <c r="C26" s="3" t="s">
        <v>25</v>
      </c>
      <c r="D26" s="3"/>
      <c r="E26" s="28">
        <v>253</v>
      </c>
    </row>
    <row r="27" spans="1:8" s="46" customFormat="1" x14ac:dyDescent="0.25">
      <c r="A27" s="30" t="s">
        <v>80</v>
      </c>
      <c r="B27" s="43" t="s">
        <v>81</v>
      </c>
      <c r="C27" s="44" t="s">
        <v>25</v>
      </c>
      <c r="D27" s="44"/>
      <c r="E27" s="45">
        <v>77569.63</v>
      </c>
    </row>
    <row r="28" spans="1:8" s="46" customFormat="1" x14ac:dyDescent="0.25">
      <c r="A28" s="26"/>
      <c r="B28" s="43"/>
      <c r="C28" s="44"/>
      <c r="D28" s="44"/>
      <c r="E28" s="45"/>
    </row>
    <row r="29" spans="1:8" s="14" customFormat="1" ht="14.25" x14ac:dyDescent="0.2">
      <c r="A29" s="10" t="s">
        <v>26</v>
      </c>
      <c r="B29" s="11"/>
      <c r="C29" s="12"/>
      <c r="D29" s="12"/>
      <c r="E29" s="13">
        <f>SUM(E20:E28)</f>
        <v>211899.908</v>
      </c>
    </row>
    <row r="31" spans="1:8" ht="28.9" customHeight="1" x14ac:dyDescent="0.25">
      <c r="A31" s="66" t="s">
        <v>82</v>
      </c>
      <c r="B31" s="66"/>
      <c r="C31" s="66"/>
      <c r="D31" s="66"/>
      <c r="E31" s="66"/>
      <c r="F31" s="61"/>
      <c r="G31" s="57"/>
      <c r="H31" s="15"/>
    </row>
    <row r="32" spans="1:8" ht="28.15" customHeight="1" x14ac:dyDescent="0.25">
      <c r="A32" s="57" t="s">
        <v>17</v>
      </c>
      <c r="B32" s="57"/>
      <c r="C32" s="57"/>
      <c r="D32" s="57"/>
      <c r="E32" s="57"/>
      <c r="F32" s="17"/>
      <c r="G32" s="18"/>
    </row>
    <row r="33" spans="1:8" ht="19.5" customHeight="1" x14ac:dyDescent="0.25">
      <c r="A33" s="57" t="s">
        <v>16</v>
      </c>
      <c r="B33" s="57"/>
      <c r="C33" s="57"/>
      <c r="D33" s="57"/>
      <c r="E33" s="57"/>
    </row>
    <row r="34" spans="1:8" ht="31.5" customHeight="1" x14ac:dyDescent="0.25">
      <c r="A34" s="57" t="s">
        <v>27</v>
      </c>
      <c r="B34" s="57"/>
      <c r="C34" s="57"/>
      <c r="D34" s="57"/>
      <c r="E34" s="57"/>
      <c r="F34" s="14"/>
      <c r="G34" s="14"/>
      <c r="H34" s="16"/>
    </row>
    <row r="35" spans="1:8" x14ac:dyDescent="0.25">
      <c r="A35" s="57" t="s">
        <v>14</v>
      </c>
      <c r="B35" s="57"/>
      <c r="C35" s="57"/>
      <c r="D35" s="57"/>
      <c r="E35" s="57"/>
    </row>
    <row r="36" spans="1:8" x14ac:dyDescent="0.25">
      <c r="A36" s="62" t="s">
        <v>5</v>
      </c>
      <c r="B36" s="62"/>
      <c r="C36" s="62"/>
      <c r="D36" s="62"/>
      <c r="E36" s="62"/>
    </row>
    <row r="37" spans="1:8" x14ac:dyDescent="0.25">
      <c r="A37" s="57" t="s">
        <v>14</v>
      </c>
      <c r="B37" s="57"/>
      <c r="C37" s="57"/>
      <c r="D37" s="57"/>
      <c r="E37" s="57"/>
    </row>
    <row r="38" spans="1:8" x14ac:dyDescent="0.25">
      <c r="A38" s="58" t="s">
        <v>48</v>
      </c>
      <c r="B38" s="58"/>
      <c r="C38" s="58"/>
      <c r="D38" s="58"/>
      <c r="E38" s="5"/>
    </row>
    <row r="39" spans="1:8" x14ac:dyDescent="0.25">
      <c r="B39" s="59" t="s">
        <v>15</v>
      </c>
      <c r="C39" s="59"/>
      <c r="D39" s="59"/>
      <c r="E39" s="6" t="s">
        <v>6</v>
      </c>
    </row>
    <row r="40" spans="1:8" x14ac:dyDescent="0.25">
      <c r="A40" s="49"/>
      <c r="B40" s="49"/>
      <c r="C40" s="49"/>
      <c r="D40" s="49"/>
      <c r="E40" s="49"/>
    </row>
    <row r="41" spans="1:8" x14ac:dyDescent="0.25">
      <c r="A41" s="58" t="s">
        <v>39</v>
      </c>
      <c r="B41" s="58"/>
      <c r="C41" s="58"/>
      <c r="D41" s="58"/>
      <c r="E41" s="5"/>
    </row>
    <row r="42" spans="1:8" x14ac:dyDescent="0.25">
      <c r="B42" s="60" t="s">
        <v>15</v>
      </c>
      <c r="C42" s="60"/>
      <c r="D42" s="60"/>
      <c r="E42" s="6" t="s">
        <v>6</v>
      </c>
    </row>
    <row r="43" spans="1:8" x14ac:dyDescent="0.25">
      <c r="B43" s="48"/>
      <c r="C43" s="48"/>
      <c r="D43" s="48"/>
      <c r="E43" s="6"/>
    </row>
    <row r="44" spans="1:8" x14ac:dyDescent="0.25">
      <c r="B44" s="48"/>
      <c r="C44" s="48"/>
      <c r="D44" s="48"/>
      <c r="E44" s="6"/>
    </row>
    <row r="45" spans="1:8" x14ac:dyDescent="0.25">
      <c r="B45" s="48"/>
      <c r="C45" s="48"/>
      <c r="D45" s="48"/>
      <c r="E45" s="6"/>
    </row>
    <row r="46" spans="1:8" x14ac:dyDescent="0.25">
      <c r="A46" s="52" t="s">
        <v>32</v>
      </c>
    </row>
    <row r="47" spans="1:8" x14ac:dyDescent="0.25">
      <c r="A47" s="14" t="s">
        <v>28</v>
      </c>
      <c r="B47" s="19"/>
    </row>
    <row r="48" spans="1:8" x14ac:dyDescent="0.25">
      <c r="A48" s="14" t="s">
        <v>34</v>
      </c>
      <c r="B48" s="22">
        <f>'2кв'!B60</f>
        <v>-113445.67200000005</v>
      </c>
    </row>
    <row r="49" spans="1:2" x14ac:dyDescent="0.25">
      <c r="A49" s="51" t="s">
        <v>83</v>
      </c>
      <c r="B49" s="23"/>
    </row>
    <row r="50" spans="1:2" x14ac:dyDescent="0.25">
      <c r="A50" s="2" t="s">
        <v>46</v>
      </c>
      <c r="B50" s="27">
        <v>157806.12</v>
      </c>
    </row>
    <row r="51" spans="1:2" x14ac:dyDescent="0.25">
      <c r="A51" s="2" t="s">
        <v>45</v>
      </c>
      <c r="B51" s="27">
        <f>150*2</f>
        <v>300</v>
      </c>
    </row>
    <row r="52" spans="1:2" ht="29.25" customHeight="1" x14ac:dyDescent="0.25">
      <c r="A52" s="51" t="s">
        <v>33</v>
      </c>
      <c r="B52" s="24">
        <f>E29</f>
        <v>211899.908</v>
      </c>
    </row>
    <row r="53" spans="1:2" x14ac:dyDescent="0.25">
      <c r="A53" s="20" t="s">
        <v>29</v>
      </c>
      <c r="B53" s="21">
        <f>B48+B50+B51-B52</f>
        <v>-167239.46000000005</v>
      </c>
    </row>
  </sheetData>
  <mergeCells count="28">
    <mergeCell ref="A8:E8"/>
    <mergeCell ref="A1:E1"/>
    <mergeCell ref="A2:E2"/>
    <mergeCell ref="A3:E3"/>
    <mergeCell ref="A6:E6"/>
    <mergeCell ref="A7:E7"/>
    <mergeCell ref="F31:G31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1:E31"/>
    <mergeCell ref="A38:D38"/>
    <mergeCell ref="B39:D39"/>
    <mergeCell ref="A41:D41"/>
    <mergeCell ref="B42:D42"/>
    <mergeCell ref="A32:E32"/>
    <mergeCell ref="A33:E33"/>
    <mergeCell ref="A34:E34"/>
    <mergeCell ref="A35:E35"/>
    <mergeCell ref="A36:E36"/>
    <mergeCell ref="A37:E37"/>
  </mergeCells>
  <printOptions horizontalCentered="1"/>
  <pageMargins left="0.31496062992125984" right="0.31496062992125984" top="0.59055118110236227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50" zoomScaleSheetLayoutView="100" workbookViewId="0">
      <selection activeCell="A23" sqref="A23:A25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67" t="s">
        <v>9</v>
      </c>
      <c r="B1" s="67"/>
      <c r="C1" s="67"/>
      <c r="D1" s="67"/>
      <c r="E1" s="67"/>
    </row>
    <row r="2" spans="1:5" ht="28.15" customHeight="1" x14ac:dyDescent="0.25">
      <c r="A2" s="68" t="s">
        <v>10</v>
      </c>
      <c r="B2" s="69"/>
      <c r="C2" s="69"/>
      <c r="D2" s="69"/>
      <c r="E2" s="69"/>
    </row>
    <row r="3" spans="1:5" x14ac:dyDescent="0.25">
      <c r="A3" s="70" t="s">
        <v>111</v>
      </c>
      <c r="B3" s="70"/>
      <c r="C3" s="70"/>
      <c r="D3" s="70"/>
      <c r="E3" s="70"/>
    </row>
    <row r="4" spans="1:5" s="1" customFormat="1" ht="15.6" customHeight="1" x14ac:dyDescent="0.25">
      <c r="A4" s="31" t="s">
        <v>11</v>
      </c>
      <c r="B4" s="32"/>
      <c r="C4" s="32"/>
      <c r="D4" s="31"/>
      <c r="E4" s="38" t="s">
        <v>112</v>
      </c>
    </row>
    <row r="5" spans="1:5" x14ac:dyDescent="0.25">
      <c r="A5" s="54"/>
      <c r="B5" s="4"/>
      <c r="C5" s="4"/>
      <c r="D5" s="4"/>
      <c r="E5" s="4"/>
    </row>
    <row r="6" spans="1:5" ht="18" customHeight="1" x14ac:dyDescent="0.25">
      <c r="A6" s="57" t="s">
        <v>0</v>
      </c>
      <c r="B6" s="57"/>
      <c r="C6" s="57"/>
      <c r="D6" s="57"/>
      <c r="E6" s="57"/>
    </row>
    <row r="7" spans="1:5" ht="21.75" customHeight="1" x14ac:dyDescent="0.25">
      <c r="A7" s="71" t="s">
        <v>20</v>
      </c>
      <c r="B7" s="71"/>
      <c r="C7" s="71"/>
      <c r="D7" s="71"/>
      <c r="E7" s="71"/>
    </row>
    <row r="8" spans="1:5" x14ac:dyDescent="0.25">
      <c r="A8" s="63" t="s">
        <v>1</v>
      </c>
      <c r="B8" s="63"/>
      <c r="C8" s="63"/>
      <c r="D8" s="63"/>
      <c r="E8" s="63"/>
    </row>
    <row r="9" spans="1:5" ht="17.25" customHeight="1" x14ac:dyDescent="0.25">
      <c r="A9" s="74" t="s">
        <v>79</v>
      </c>
      <c r="B9" s="74"/>
      <c r="C9" s="74"/>
      <c r="D9" s="74"/>
      <c r="E9" s="74"/>
    </row>
    <row r="10" spans="1:5" ht="31.5" customHeight="1" x14ac:dyDescent="0.25">
      <c r="A10" s="74" t="s">
        <v>78</v>
      </c>
      <c r="B10" s="74"/>
      <c r="C10" s="74"/>
      <c r="D10" s="74"/>
      <c r="E10" s="74"/>
    </row>
    <row r="11" spans="1:5" ht="18.75" customHeight="1" x14ac:dyDescent="0.25">
      <c r="A11" s="57" t="s">
        <v>24</v>
      </c>
      <c r="B11" s="57"/>
      <c r="C11" s="57"/>
      <c r="D11" s="57"/>
      <c r="E11" s="57"/>
    </row>
    <row r="12" spans="1:5" ht="18" customHeight="1" x14ac:dyDescent="0.25">
      <c r="A12" s="63" t="s">
        <v>2</v>
      </c>
      <c r="B12" s="64"/>
      <c r="C12" s="64"/>
      <c r="D12" s="64"/>
      <c r="E12" s="64"/>
    </row>
    <row r="13" spans="1:5" x14ac:dyDescent="0.25">
      <c r="A13" s="57" t="s">
        <v>47</v>
      </c>
      <c r="B13" s="57"/>
      <c r="C13" s="57"/>
      <c r="D13" s="57"/>
      <c r="E13" s="57"/>
    </row>
    <row r="14" spans="1:5" ht="17.25" customHeight="1" x14ac:dyDescent="0.25">
      <c r="A14" s="63" t="s">
        <v>12</v>
      </c>
      <c r="B14" s="64"/>
      <c r="C14" s="64"/>
      <c r="D14" s="64"/>
      <c r="E14" s="64"/>
    </row>
    <row r="15" spans="1:5" ht="33.6" customHeight="1" x14ac:dyDescent="0.25">
      <c r="A15" s="57" t="s">
        <v>13</v>
      </c>
      <c r="B15" s="57"/>
      <c r="C15" s="57"/>
      <c r="D15" s="57"/>
      <c r="E15" s="57"/>
    </row>
    <row r="16" spans="1:5" ht="63.75" customHeight="1" x14ac:dyDescent="0.25">
      <c r="A16" s="57" t="s">
        <v>21</v>
      </c>
      <c r="B16" s="57"/>
      <c r="C16" s="57"/>
      <c r="D16" s="57"/>
      <c r="E16" s="57"/>
    </row>
    <row r="17" spans="1:8" ht="36.75" customHeight="1" x14ac:dyDescent="0.25">
      <c r="A17" s="65" t="s">
        <v>22</v>
      </c>
      <c r="B17" s="65"/>
      <c r="C17" s="65"/>
      <c r="D17" s="65"/>
      <c r="E17" s="65"/>
    </row>
    <row r="18" spans="1:8" ht="17.25" customHeight="1" x14ac:dyDescent="0.25">
      <c r="A18" s="65"/>
      <c r="B18" s="65"/>
      <c r="C18" s="65"/>
      <c r="D18" s="65"/>
      <c r="E18" s="65"/>
      <c r="F18" s="2">
        <v>1781.6</v>
      </c>
      <c r="G18" s="2">
        <v>3</v>
      </c>
    </row>
    <row r="19" spans="1:8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8" ht="51" x14ac:dyDescent="0.25">
      <c r="A20" s="25" t="s">
        <v>40</v>
      </c>
      <c r="B20" s="9" t="s">
        <v>35</v>
      </c>
      <c r="C20" s="3" t="s">
        <v>4</v>
      </c>
      <c r="D20" s="3">
        <v>17.25</v>
      </c>
      <c r="E20" s="8">
        <f>D20*F18*G18</f>
        <v>92197.799999999988</v>
      </c>
    </row>
    <row r="21" spans="1:8" ht="38.25" x14ac:dyDescent="0.25">
      <c r="A21" s="7" t="s">
        <v>18</v>
      </c>
      <c r="B21" s="9" t="s">
        <v>19</v>
      </c>
      <c r="C21" s="3" t="s">
        <v>4</v>
      </c>
      <c r="D21" s="3"/>
      <c r="E21" s="28">
        <v>0</v>
      </c>
    </row>
    <row r="22" spans="1:8" x14ac:dyDescent="0.25">
      <c r="A22" s="7" t="s">
        <v>36</v>
      </c>
      <c r="B22" s="9" t="s">
        <v>23</v>
      </c>
      <c r="C22" s="3" t="s">
        <v>4</v>
      </c>
      <c r="D22" s="3">
        <v>6.51</v>
      </c>
      <c r="E22" s="8">
        <f>D22*F18*G18</f>
        <v>34794.647999999994</v>
      </c>
    </row>
    <row r="23" spans="1:8" x14ac:dyDescent="0.25">
      <c r="A23" s="7" t="s">
        <v>43</v>
      </c>
      <c r="B23" s="9" t="s">
        <v>113</v>
      </c>
      <c r="C23" s="3" t="s">
        <v>25</v>
      </c>
      <c r="D23" s="3"/>
      <c r="E23" s="28">
        <v>4113.3100000000004</v>
      </c>
    </row>
    <row r="24" spans="1:8" x14ac:dyDescent="0.25">
      <c r="A24" s="7" t="s">
        <v>41</v>
      </c>
      <c r="B24" s="9" t="s">
        <v>113</v>
      </c>
      <c r="C24" s="3" t="s">
        <v>25</v>
      </c>
      <c r="D24" s="3"/>
      <c r="E24" s="28">
        <v>2714.44</v>
      </c>
    </row>
    <row r="25" spans="1:8" x14ac:dyDescent="0.25">
      <c r="A25" s="7" t="s">
        <v>42</v>
      </c>
      <c r="B25" s="9" t="s">
        <v>113</v>
      </c>
      <c r="C25" s="3" t="s">
        <v>25</v>
      </c>
      <c r="D25" s="3"/>
      <c r="E25" s="28">
        <v>3441.31</v>
      </c>
    </row>
    <row r="26" spans="1:8" x14ac:dyDescent="0.25">
      <c r="A26" s="26" t="s">
        <v>44</v>
      </c>
      <c r="B26" s="9" t="s">
        <v>113</v>
      </c>
      <c r="C26" s="3" t="s">
        <v>25</v>
      </c>
      <c r="D26" s="3"/>
      <c r="E26" s="28">
        <v>515.91</v>
      </c>
      <c r="G26" s="2">
        <f>372.91+143</f>
        <v>515.91000000000008</v>
      </c>
    </row>
    <row r="27" spans="1:8" s="46" customFormat="1" x14ac:dyDescent="0.25">
      <c r="A27" s="30" t="s">
        <v>114</v>
      </c>
      <c r="B27" s="43" t="s">
        <v>115</v>
      </c>
      <c r="C27" s="44" t="s">
        <v>49</v>
      </c>
      <c r="D27" s="44">
        <v>3</v>
      </c>
      <c r="E27" s="45">
        <f>D27*286.24</f>
        <v>858.72</v>
      </c>
    </row>
    <row r="28" spans="1:8" s="46" customFormat="1" x14ac:dyDescent="0.25">
      <c r="A28" s="26"/>
      <c r="B28" s="43"/>
      <c r="C28" s="44"/>
      <c r="D28" s="44"/>
      <c r="E28" s="45"/>
    </row>
    <row r="29" spans="1:8" s="14" customFormat="1" ht="14.25" x14ac:dyDescent="0.2">
      <c r="A29" s="10" t="s">
        <v>26</v>
      </c>
      <c r="B29" s="11"/>
      <c r="C29" s="12"/>
      <c r="D29" s="12"/>
      <c r="E29" s="13">
        <f>SUM(E20:E28)</f>
        <v>138636.13799999998</v>
      </c>
    </row>
    <row r="31" spans="1:8" ht="28.9" customHeight="1" x14ac:dyDescent="0.25">
      <c r="A31" s="66" t="s">
        <v>116</v>
      </c>
      <c r="B31" s="66"/>
      <c r="C31" s="66"/>
      <c r="D31" s="66"/>
      <c r="E31" s="66"/>
      <c r="F31" s="61"/>
      <c r="G31" s="57"/>
      <c r="H31" s="15"/>
    </row>
    <row r="32" spans="1:8" ht="28.15" customHeight="1" x14ac:dyDescent="0.25">
      <c r="A32" s="57" t="s">
        <v>17</v>
      </c>
      <c r="B32" s="57"/>
      <c r="C32" s="57"/>
      <c r="D32" s="57"/>
      <c r="E32" s="57"/>
      <c r="F32" s="17"/>
      <c r="G32" s="18"/>
    </row>
    <row r="33" spans="1:8" ht="19.5" customHeight="1" x14ac:dyDescent="0.25">
      <c r="A33" s="57" t="s">
        <v>16</v>
      </c>
      <c r="B33" s="57"/>
      <c r="C33" s="57"/>
      <c r="D33" s="57"/>
      <c r="E33" s="57"/>
    </row>
    <row r="34" spans="1:8" ht="31.5" customHeight="1" x14ac:dyDescent="0.25">
      <c r="A34" s="57" t="s">
        <v>27</v>
      </c>
      <c r="B34" s="57"/>
      <c r="C34" s="57"/>
      <c r="D34" s="57"/>
      <c r="E34" s="57"/>
      <c r="F34" s="14"/>
      <c r="G34" s="14"/>
      <c r="H34" s="16"/>
    </row>
    <row r="35" spans="1:8" x14ac:dyDescent="0.25">
      <c r="A35" s="57" t="s">
        <v>14</v>
      </c>
      <c r="B35" s="57"/>
      <c r="C35" s="57"/>
      <c r="D35" s="57"/>
      <c r="E35" s="57"/>
    </row>
    <row r="36" spans="1:8" x14ac:dyDescent="0.25">
      <c r="A36" s="62" t="s">
        <v>5</v>
      </c>
      <c r="B36" s="62"/>
      <c r="C36" s="62"/>
      <c r="D36" s="62"/>
      <c r="E36" s="62"/>
    </row>
    <row r="37" spans="1:8" x14ac:dyDescent="0.25">
      <c r="A37" s="57" t="s">
        <v>14</v>
      </c>
      <c r="B37" s="57"/>
      <c r="C37" s="57"/>
      <c r="D37" s="57"/>
      <c r="E37" s="57"/>
    </row>
    <row r="38" spans="1:8" x14ac:dyDescent="0.25">
      <c r="A38" s="58" t="s">
        <v>48</v>
      </c>
      <c r="B38" s="58"/>
      <c r="C38" s="58"/>
      <c r="D38" s="58"/>
      <c r="E38" s="5"/>
    </row>
    <row r="39" spans="1:8" x14ac:dyDescent="0.25">
      <c r="B39" s="59" t="s">
        <v>15</v>
      </c>
      <c r="C39" s="59"/>
      <c r="D39" s="59"/>
      <c r="E39" s="6" t="s">
        <v>6</v>
      </c>
    </row>
    <row r="40" spans="1:8" x14ac:dyDescent="0.25">
      <c r="A40" s="53"/>
      <c r="B40" s="53"/>
      <c r="C40" s="53"/>
      <c r="D40" s="53"/>
      <c r="E40" s="53"/>
    </row>
    <row r="41" spans="1:8" x14ac:dyDescent="0.25">
      <c r="A41" s="58" t="s">
        <v>39</v>
      </c>
      <c r="B41" s="58"/>
      <c r="C41" s="58"/>
      <c r="D41" s="58"/>
      <c r="E41" s="5"/>
    </row>
    <row r="42" spans="1:8" x14ac:dyDescent="0.25">
      <c r="B42" s="60" t="s">
        <v>15</v>
      </c>
      <c r="C42" s="60"/>
      <c r="D42" s="60"/>
      <c r="E42" s="6" t="s">
        <v>6</v>
      </c>
    </row>
    <row r="43" spans="1:8" x14ac:dyDescent="0.25">
      <c r="B43" s="56"/>
      <c r="C43" s="56"/>
      <c r="D43" s="56"/>
      <c r="E43" s="6"/>
    </row>
    <row r="44" spans="1:8" x14ac:dyDescent="0.25">
      <c r="B44" s="56"/>
      <c r="C44" s="56"/>
      <c r="D44" s="56"/>
      <c r="E44" s="6"/>
    </row>
    <row r="45" spans="1:8" x14ac:dyDescent="0.25">
      <c r="B45" s="56"/>
      <c r="C45" s="56"/>
      <c r="D45" s="56"/>
      <c r="E45" s="6"/>
    </row>
    <row r="46" spans="1:8" x14ac:dyDescent="0.25">
      <c r="A46" s="52" t="s">
        <v>32</v>
      </c>
    </row>
    <row r="47" spans="1:8" x14ac:dyDescent="0.25">
      <c r="A47" s="14" t="s">
        <v>28</v>
      </c>
      <c r="B47" s="19"/>
    </row>
    <row r="48" spans="1:8" x14ac:dyDescent="0.25">
      <c r="A48" s="14" t="s">
        <v>34</v>
      </c>
      <c r="B48" s="22">
        <f>'3кв'!B53</f>
        <v>-167239.46000000005</v>
      </c>
    </row>
    <row r="49" spans="1:2" x14ac:dyDescent="0.25">
      <c r="A49" s="55" t="s">
        <v>117</v>
      </c>
      <c r="B49" s="23"/>
    </row>
    <row r="50" spans="1:2" x14ac:dyDescent="0.25">
      <c r="A50" s="2" t="s">
        <v>46</v>
      </c>
      <c r="B50" s="27">
        <v>150331</v>
      </c>
    </row>
    <row r="51" spans="1:2" x14ac:dyDescent="0.25">
      <c r="B51" s="27"/>
    </row>
    <row r="52" spans="1:2" ht="29.25" customHeight="1" x14ac:dyDescent="0.25">
      <c r="A52" s="55" t="s">
        <v>33</v>
      </c>
      <c r="B52" s="24">
        <f>E29</f>
        <v>138636.13799999998</v>
      </c>
    </row>
    <row r="53" spans="1:2" x14ac:dyDescent="0.25">
      <c r="A53" s="20" t="s">
        <v>29</v>
      </c>
      <c r="B53" s="21">
        <f>B48+B50+B51-B52</f>
        <v>-155544.59800000003</v>
      </c>
    </row>
  </sheetData>
  <mergeCells count="28">
    <mergeCell ref="A38:D38"/>
    <mergeCell ref="B39:D39"/>
    <mergeCell ref="A41:D41"/>
    <mergeCell ref="B42:D42"/>
    <mergeCell ref="A32:E32"/>
    <mergeCell ref="A33:E33"/>
    <mergeCell ref="A34:E34"/>
    <mergeCell ref="A35:E35"/>
    <mergeCell ref="A36:E36"/>
    <mergeCell ref="A37:E37"/>
    <mergeCell ref="A15:E15"/>
    <mergeCell ref="A16:E16"/>
    <mergeCell ref="A17:E17"/>
    <mergeCell ref="A18:E18"/>
    <mergeCell ref="A31:E31"/>
    <mergeCell ref="F31:G31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9055118110236227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topLeftCell="A16" zoomScaleSheetLayoutView="100" workbookViewId="0">
      <selection activeCell="C25" sqref="C25"/>
    </sheetView>
  </sheetViews>
  <sheetFormatPr defaultRowHeight="15.75" x14ac:dyDescent="0.25"/>
  <cols>
    <col min="1" max="1" width="9.7109375" style="1" customWidth="1"/>
    <col min="2" max="2" width="70.85546875" style="1" customWidth="1"/>
    <col min="3" max="3" width="16.5703125" style="1" customWidth="1"/>
    <col min="4" max="4" width="15.71093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75" t="s">
        <v>84</v>
      </c>
      <c r="B1" s="75"/>
      <c r="C1" s="75"/>
      <c r="D1" s="76"/>
    </row>
    <row r="2" spans="1:5" x14ac:dyDescent="0.25">
      <c r="A2" s="77" t="s">
        <v>85</v>
      </c>
      <c r="B2" s="77"/>
      <c r="C2" s="77"/>
      <c r="D2" s="78"/>
    </row>
    <row r="3" spans="1:5" x14ac:dyDescent="0.25">
      <c r="A3" s="77" t="s">
        <v>86</v>
      </c>
      <c r="B3" s="77"/>
      <c r="C3" s="77"/>
      <c r="D3" s="78"/>
    </row>
    <row r="4" spans="1:5" x14ac:dyDescent="0.25">
      <c r="A4" s="75" t="s">
        <v>118</v>
      </c>
      <c r="B4" s="75"/>
      <c r="C4" s="75"/>
      <c r="D4" s="76"/>
    </row>
    <row r="5" spans="1:5" x14ac:dyDescent="0.25">
      <c r="A5" s="79"/>
      <c r="B5" s="79"/>
      <c r="C5" s="79"/>
    </row>
    <row r="6" spans="1:5" x14ac:dyDescent="0.25">
      <c r="A6" s="78"/>
      <c r="B6" s="80" t="s">
        <v>87</v>
      </c>
      <c r="C6" s="81">
        <f>'1кв'!B49</f>
        <v>-50943.24</v>
      </c>
      <c r="D6" s="82"/>
    </row>
    <row r="7" spans="1:5" x14ac:dyDescent="0.25">
      <c r="A7" s="83" t="s">
        <v>88</v>
      </c>
      <c r="B7" s="80" t="s">
        <v>119</v>
      </c>
      <c r="C7" s="81"/>
      <c r="D7" s="82"/>
    </row>
    <row r="8" spans="1:5" x14ac:dyDescent="0.25">
      <c r="A8" s="78"/>
      <c r="B8" s="84" t="s">
        <v>89</v>
      </c>
      <c r="C8" s="81"/>
      <c r="D8" s="82"/>
    </row>
    <row r="9" spans="1:5" x14ac:dyDescent="0.25">
      <c r="A9" s="78"/>
      <c r="B9" s="85" t="s">
        <v>120</v>
      </c>
      <c r="C9" s="81"/>
      <c r="D9" s="82"/>
    </row>
    <row r="10" spans="1:5" x14ac:dyDescent="0.25">
      <c r="A10" s="78"/>
      <c r="B10" s="85" t="s">
        <v>121</v>
      </c>
      <c r="C10" s="81"/>
      <c r="D10" s="82"/>
    </row>
    <row r="11" spans="1:5" x14ac:dyDescent="0.25">
      <c r="A11" s="78"/>
      <c r="B11" s="85" t="s">
        <v>122</v>
      </c>
      <c r="C11" s="81"/>
      <c r="D11" s="82"/>
    </row>
    <row r="12" spans="1:5" x14ac:dyDescent="0.25">
      <c r="B12" s="86" t="s">
        <v>90</v>
      </c>
      <c r="C12" s="87">
        <f>'1кв'!B51+'2кв'!B57+'3кв'!B50+'4кв'!B50</f>
        <v>624965.83000000007</v>
      </c>
      <c r="D12" s="88"/>
      <c r="E12" s="89"/>
    </row>
    <row r="13" spans="1:5" x14ac:dyDescent="0.25">
      <c r="B13" s="85" t="s">
        <v>91</v>
      </c>
      <c r="C13" s="87">
        <f>'1кв'!B52+'2кв'!B58+'3кв'!B51+'4кв'!B51</f>
        <v>1200</v>
      </c>
      <c r="D13" s="88"/>
    </row>
    <row r="14" spans="1:5" x14ac:dyDescent="0.25">
      <c r="A14" s="90"/>
      <c r="B14" s="86" t="s">
        <v>92</v>
      </c>
      <c r="C14" s="91">
        <f>SUM(C12:C13)</f>
        <v>626165.83000000007</v>
      </c>
      <c r="D14" s="82"/>
    </row>
    <row r="15" spans="1:5" x14ac:dyDescent="0.25">
      <c r="B15" s="92"/>
      <c r="C15" s="92"/>
      <c r="D15" s="93"/>
    </row>
    <row r="16" spans="1:5" ht="17.25" customHeight="1" x14ac:dyDescent="0.25">
      <c r="A16" s="94" t="s">
        <v>93</v>
      </c>
      <c r="B16" s="25" t="s">
        <v>94</v>
      </c>
      <c r="C16" s="87">
        <f>'1кв'!E20+'2кв'!E20+'3кв'!E20+'4кв'!E20</f>
        <v>352329.21600000001</v>
      </c>
      <c r="D16" s="93"/>
    </row>
    <row r="17" spans="1:7" x14ac:dyDescent="0.25">
      <c r="A17" s="94"/>
      <c r="B17" s="95" t="s">
        <v>95</v>
      </c>
      <c r="C17" s="87">
        <f>'1кв'!E21+'2кв'!E21+'3кв'!E21+'4кв'!E21</f>
        <v>0</v>
      </c>
      <c r="D17" s="93"/>
    </row>
    <row r="18" spans="1:7" ht="15" customHeight="1" x14ac:dyDescent="0.25">
      <c r="A18" s="94"/>
      <c r="B18" s="96" t="s">
        <v>36</v>
      </c>
      <c r="C18" s="87">
        <f>'1кв'!E22+'2кв'!E22+'3кв'!E22+'4кв'!E22</f>
        <v>134368.27199999997</v>
      </c>
      <c r="D18" s="93"/>
    </row>
    <row r="19" spans="1:7" x14ac:dyDescent="0.25">
      <c r="A19" s="94"/>
      <c r="B19" s="85" t="s">
        <v>43</v>
      </c>
      <c r="C19" s="87">
        <f>'1кв'!E23+'2кв'!E23+'3кв'!E23+'4кв'!E23</f>
        <v>25734.320000000003</v>
      </c>
      <c r="D19" s="93"/>
    </row>
    <row r="20" spans="1:7" x14ac:dyDescent="0.25">
      <c r="A20" s="94"/>
      <c r="B20" s="85" t="s">
        <v>41</v>
      </c>
      <c r="C20" s="87">
        <f>'1кв'!E24+'2кв'!E24+'3кв'!E24+'4кв'!E24</f>
        <v>16586.12</v>
      </c>
      <c r="D20" s="93"/>
    </row>
    <row r="21" spans="1:7" x14ac:dyDescent="0.25">
      <c r="A21" s="94"/>
      <c r="B21" s="85" t="s">
        <v>42</v>
      </c>
      <c r="C21" s="87">
        <f>'1кв'!E25+'2кв'!E25+'3кв'!E25+'4кв'!E25</f>
        <v>11339.52</v>
      </c>
      <c r="D21" s="93"/>
    </row>
    <row r="22" spans="1:7" x14ac:dyDescent="0.25">
      <c r="B22" s="97" t="s">
        <v>96</v>
      </c>
      <c r="C22" s="87">
        <f>'1кв'!E26+'2кв'!E26+'3кв'!E26+'4кв'!E26</f>
        <v>5175.6499999999996</v>
      </c>
      <c r="D22" s="93"/>
      <c r="E22" s="89"/>
    </row>
    <row r="23" spans="1:7" x14ac:dyDescent="0.25">
      <c r="A23" s="94"/>
      <c r="B23" s="98" t="s">
        <v>123</v>
      </c>
      <c r="C23" s="87">
        <f>'1кв'!E28+'2кв'!E28+'2кв'!E29+'2кв'!E30+'2кв'!E31+'2кв'!E34+'4кв'!E27</f>
        <v>6840.3300000000008</v>
      </c>
      <c r="D23" s="93"/>
    </row>
    <row r="24" spans="1:7" x14ac:dyDescent="0.25">
      <c r="A24" s="94"/>
      <c r="B24" s="84" t="s">
        <v>97</v>
      </c>
      <c r="C24" s="87">
        <f>SUM(C26:C31)</f>
        <v>178393.76</v>
      </c>
      <c r="D24" s="93"/>
    </row>
    <row r="25" spans="1:7" x14ac:dyDescent="0.25">
      <c r="A25" s="94"/>
      <c r="B25" s="84" t="s">
        <v>89</v>
      </c>
      <c r="C25" s="99"/>
      <c r="D25" s="93"/>
      <c r="G25" s="89"/>
    </row>
    <row r="26" spans="1:7" ht="31.5" x14ac:dyDescent="0.25">
      <c r="A26" s="94"/>
      <c r="B26" s="100" t="s">
        <v>98</v>
      </c>
      <c r="C26" s="101">
        <f>'1кв'!E27</f>
        <v>765.5</v>
      </c>
      <c r="D26" s="93"/>
    </row>
    <row r="27" spans="1:7" x14ac:dyDescent="0.25">
      <c r="A27" s="94"/>
      <c r="B27" s="100" t="s">
        <v>99</v>
      </c>
      <c r="C27" s="101">
        <f>'2кв'!E27</f>
        <v>8900</v>
      </c>
      <c r="D27" s="93"/>
    </row>
    <row r="28" spans="1:7" x14ac:dyDescent="0.25">
      <c r="A28" s="94"/>
      <c r="B28" s="100" t="s">
        <v>124</v>
      </c>
      <c r="C28" s="101">
        <f>'2кв'!E32</f>
        <v>13589</v>
      </c>
      <c r="D28" s="93"/>
    </row>
    <row r="29" spans="1:7" x14ac:dyDescent="0.25">
      <c r="A29" s="94"/>
      <c r="B29" s="100" t="s">
        <v>125</v>
      </c>
      <c r="C29" s="101">
        <f>'2кв'!E33</f>
        <v>77569.63</v>
      </c>
      <c r="D29" s="93"/>
    </row>
    <row r="30" spans="1:7" x14ac:dyDescent="0.25">
      <c r="A30" s="94"/>
      <c r="B30" s="100" t="s">
        <v>126</v>
      </c>
      <c r="C30" s="101">
        <f>'3кв'!E27</f>
        <v>77569.63</v>
      </c>
      <c r="D30" s="93"/>
    </row>
    <row r="31" spans="1:7" x14ac:dyDescent="0.25">
      <c r="A31" s="94"/>
      <c r="B31" s="100"/>
      <c r="C31" s="101"/>
      <c r="D31" s="93"/>
    </row>
    <row r="32" spans="1:7" x14ac:dyDescent="0.25">
      <c r="B32" s="102" t="s">
        <v>100</v>
      </c>
      <c r="C32" s="103">
        <f>SUM(C16:C24)</f>
        <v>730767.18800000008</v>
      </c>
      <c r="D32" s="93"/>
      <c r="E32" s="89"/>
    </row>
    <row r="33" spans="1:4" x14ac:dyDescent="0.25">
      <c r="B33" s="102" t="s">
        <v>101</v>
      </c>
      <c r="C33" s="104">
        <f>C6+C14-C32</f>
        <v>-155544.598</v>
      </c>
      <c r="D33" s="93"/>
    </row>
    <row r="34" spans="1:4" x14ac:dyDescent="0.25">
      <c r="B34" s="83"/>
      <c r="C34" s="83"/>
      <c r="D34" s="93"/>
    </row>
    <row r="35" spans="1:4" x14ac:dyDescent="0.25">
      <c r="B35" s="105" t="s">
        <v>102</v>
      </c>
      <c r="C35" s="105"/>
      <c r="D35" s="93"/>
    </row>
    <row r="36" spans="1:4" x14ac:dyDescent="0.25">
      <c r="B36" s="105" t="s">
        <v>103</v>
      </c>
      <c r="C36" s="106">
        <v>71087.34</v>
      </c>
      <c r="D36" s="93"/>
    </row>
    <row r="37" spans="1:4" x14ac:dyDescent="0.25">
      <c r="B37" s="107" t="s">
        <v>104</v>
      </c>
      <c r="C37" s="108">
        <v>46791.54</v>
      </c>
      <c r="D37" s="93"/>
    </row>
    <row r="38" spans="1:4" x14ac:dyDescent="0.25">
      <c r="B38" s="105" t="s">
        <v>105</v>
      </c>
      <c r="C38" s="109">
        <f>C37-C36</f>
        <v>-24295.799999999996</v>
      </c>
      <c r="D38" s="93"/>
    </row>
    <row r="39" spans="1:4" x14ac:dyDescent="0.25">
      <c r="B39" s="83"/>
      <c r="C39" s="83"/>
      <c r="D39" s="93"/>
    </row>
    <row r="40" spans="1:4" x14ac:dyDescent="0.25">
      <c r="A40" s="1" t="s">
        <v>106</v>
      </c>
      <c r="B40" s="83" t="s">
        <v>107</v>
      </c>
      <c r="C40" s="83"/>
      <c r="D40" s="93"/>
    </row>
    <row r="41" spans="1:4" x14ac:dyDescent="0.25">
      <c r="B41" s="83" t="s">
        <v>108</v>
      </c>
      <c r="C41" s="83"/>
      <c r="D41" s="93"/>
    </row>
    <row r="42" spans="1:4" x14ac:dyDescent="0.25">
      <c r="B42" s="83" t="s">
        <v>109</v>
      </c>
      <c r="C42" s="83"/>
      <c r="D42" s="93"/>
    </row>
    <row r="43" spans="1:4" s="2" customFormat="1" ht="15" x14ac:dyDescent="0.25">
      <c r="B43" s="110"/>
      <c r="C43" s="110"/>
      <c r="D43" s="111"/>
    </row>
    <row r="44" spans="1:4" s="2" customFormat="1" ht="15" x14ac:dyDescent="0.25">
      <c r="B44" s="110" t="s">
        <v>110</v>
      </c>
      <c r="C44" s="110"/>
      <c r="D44" s="111"/>
    </row>
    <row r="45" spans="1:4" x14ac:dyDescent="0.25">
      <c r="B45" s="83"/>
      <c r="C45" s="83"/>
      <c r="D45" s="93"/>
    </row>
    <row r="46" spans="1:4" x14ac:dyDescent="0.25">
      <c r="B46" s="83"/>
      <c r="C46" s="83"/>
      <c r="D46" s="93"/>
    </row>
  </sheetData>
  <mergeCells count="6">
    <mergeCell ref="A1:C1"/>
    <mergeCell ref="A2:C2"/>
    <mergeCell ref="A3:C3"/>
    <mergeCell ref="A4:C4"/>
    <mergeCell ref="A5:C5"/>
    <mergeCell ref="B15:C1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2025-03-06T11:16:04Z</dcterms:modified>
</cp:coreProperties>
</file>